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ф 1 ф2" sheetId="1" r:id="rId1"/>
    <sheet name="изм в собств капитале" sheetId="2" r:id="rId2"/>
    <sheet name="ф3" sheetId="3" r:id="rId3"/>
  </sheets>
  <definedNames>
    <definedName name="_xlnm.Print_Area" localSheetId="2">'ф3'!$A$1:$E$50</definedName>
  </definedNames>
  <calcPr fullCalcOnLoad="1"/>
</workbook>
</file>

<file path=xl/sharedStrings.xml><?xml version="1.0" encoding="utf-8"?>
<sst xmlns="http://schemas.openxmlformats.org/spreadsheetml/2006/main" count="163" uniqueCount="122">
  <si>
    <t>Активы</t>
  </si>
  <si>
    <t>Нематериальные активы</t>
  </si>
  <si>
    <t>Основные средства</t>
  </si>
  <si>
    <t>Денежные средства</t>
  </si>
  <si>
    <t xml:space="preserve">Незавершенное строительство в т.ч </t>
  </si>
  <si>
    <t>аварийный запас</t>
  </si>
  <si>
    <t>ДОХОД ОТ ОСНОВНОЙ ДЕЯТЕЛЬНОСТИ</t>
  </si>
  <si>
    <t>СЕБЕСТОИМОСТЬ РЕАЛИЗОВАННЫХ УСЛУГ</t>
  </si>
  <si>
    <t>ВАЛОВЫЙ ДОХОД</t>
  </si>
  <si>
    <t>Расходы по реализации, общие и административные</t>
  </si>
  <si>
    <t>Расходы на выплату вознаграждений</t>
  </si>
  <si>
    <t>Доход (убыток) от неосновной деятельности</t>
  </si>
  <si>
    <t>Доход (убыток) от курсовой разницы</t>
  </si>
  <si>
    <t>ЧИСТЫЙ ДОХОД ДО НАЛОГООБЛОЖЕНИЯ</t>
  </si>
  <si>
    <t>НАЛОГООБЛОЖЕНИЕ</t>
  </si>
  <si>
    <t xml:space="preserve">ЧИСТЫЙ ДОХОД </t>
  </si>
  <si>
    <t>Приложение</t>
  </si>
  <si>
    <t>ОБЯЗАТЕЛЬСТВА И СОБСТВЕННЫЙ КАПИТАЛ</t>
  </si>
  <si>
    <t>ДОЛГОСРОЧНЫЕ АКТИВЫ:</t>
  </si>
  <si>
    <t>ТЕКУЩИЕ АКТИВЫ:</t>
  </si>
  <si>
    <t>СОБСТВЕННЫЙ КАПИТАЛ:</t>
  </si>
  <si>
    <t>Резервный капитал</t>
  </si>
  <si>
    <t>ДОЛГОСРОЧНЫЕ ОБЯЗАТЕЛЬСТВА:</t>
  </si>
  <si>
    <t>ТЕКУЩИЕ ОБЯЗАТЕЛЬСТВА:</t>
  </si>
  <si>
    <t>Уставный капитал</t>
  </si>
  <si>
    <t>отчетного года</t>
  </si>
  <si>
    <t>Долгосрочные займы банков</t>
  </si>
  <si>
    <t>Отсроченный корпоративный подоходный налог</t>
  </si>
  <si>
    <t>Краткосрочные займы и овердрафт</t>
  </si>
  <si>
    <t>БАЛАНС</t>
  </si>
  <si>
    <t>ИТОГО ДОЛГОСРОЧНЫХ АКТИВОВ</t>
  </si>
  <si>
    <t>ИТОГО ТЕКУЩИХ АКТИВОВ</t>
  </si>
  <si>
    <t>ИТОГО СОБСТВЕННОГО КАПИТАЛА</t>
  </si>
  <si>
    <t>ИТОГО ДОЛГОСРОЧНЫЕ ОБЯЗАТЕЛЬСТВА</t>
  </si>
  <si>
    <t>ИТОГО ТЕКУЩИХ ОБЯЗАТЕЛЬСТВ</t>
  </si>
  <si>
    <t>Нераспределенный доход (непокрытый убыток)</t>
  </si>
  <si>
    <t>Краткосрочная кредиторская задолженность в т.ч.</t>
  </si>
  <si>
    <t>счета и векселя к оплате</t>
  </si>
  <si>
    <t>авансы полученные</t>
  </si>
  <si>
    <t>Прочая кредиторская задолженность и начисления в т.ч.</t>
  </si>
  <si>
    <t>расчеты с персоналом по оплате труда</t>
  </si>
  <si>
    <t>прочие</t>
  </si>
  <si>
    <t>доходы будующих периодов</t>
  </si>
  <si>
    <t>Долгосрочные финансовые инвестиции</t>
  </si>
  <si>
    <t>Долгосрочная дебиторская задолженность</t>
  </si>
  <si>
    <t>Краткосрочная дебиторская задолженность в т.ч.</t>
  </si>
  <si>
    <t>векселя полученные</t>
  </si>
  <si>
    <t>расходы будущих периодов</t>
  </si>
  <si>
    <t>счета к получению</t>
  </si>
  <si>
    <t>Товарно-материальные запасы в т. ч.</t>
  </si>
  <si>
    <t>материалы</t>
  </si>
  <si>
    <t>товары</t>
  </si>
  <si>
    <t>прочая дебиторская задолженность</t>
  </si>
  <si>
    <t>Краткосрочные финансовые инвестиции</t>
  </si>
  <si>
    <r>
      <t xml:space="preserve">Консолидированный бухгалтерский баланс </t>
    </r>
    <r>
      <rPr>
        <b/>
        <sz val="10"/>
        <rFont val="Arial Cyr"/>
        <family val="2"/>
      </rPr>
      <t>( ТЫС. ТЕНГЕ)</t>
    </r>
  </si>
  <si>
    <r>
      <t xml:space="preserve">КОНСОЛИДИРОВАННЫЙ ОТЧЕТ О ДОХОДАХ И РАСХОДАХ </t>
    </r>
    <r>
      <rPr>
        <b/>
        <sz val="12"/>
        <rFont val="Arial Cyr"/>
        <family val="2"/>
      </rPr>
      <t>(в тыс. тенге)</t>
    </r>
  </si>
  <si>
    <t>КОНСОЛИДИРОВАННЫЙ ОТЧЕТ ОБ ИЗМЕНЕНИЯХ В СОБСТВЕННОМ КАПИТАЛЕ (в тыс. тенге)</t>
  </si>
  <si>
    <t>расчеты с бюджетом</t>
  </si>
  <si>
    <t>Выпущенный уставный капитал</t>
  </si>
  <si>
    <t>Неоплаченный капитал</t>
  </si>
  <si>
    <t>Изъятый капитал</t>
  </si>
  <si>
    <t>Дополнительный оплаченный капитал</t>
  </si>
  <si>
    <t>Дополнительный неоплаченный капитал</t>
  </si>
  <si>
    <t>Итого</t>
  </si>
  <si>
    <t>Сальдо на 31 декабря 2002 года</t>
  </si>
  <si>
    <t>Изменения в учетной политике</t>
  </si>
  <si>
    <t>Пересчитанное сальдо</t>
  </si>
  <si>
    <t>Погашение убытка</t>
  </si>
  <si>
    <t xml:space="preserve">Переоценка основных средств </t>
  </si>
  <si>
    <t>Выбытие инвестиций</t>
  </si>
  <si>
    <t>Курсовые разницы от переоценки инвестиции в зарубежные подразделения</t>
  </si>
  <si>
    <t>Доход(убыток) за 2003г.</t>
  </si>
  <si>
    <t>Дивиденды</t>
  </si>
  <si>
    <t>Оплата акций (пополнение уставного капитала)</t>
  </si>
  <si>
    <t>Сальдо на 31 декабря 2003 года</t>
  </si>
  <si>
    <t>Сальдо на 31 декабря 2001 года</t>
  </si>
  <si>
    <t>Создан резервный капитал</t>
  </si>
  <si>
    <t>Доход(убыток) за 2002г.</t>
  </si>
  <si>
    <t>Доход (убыток), не признанный в отчете о доходах и расходах</t>
  </si>
  <si>
    <t>КОНСОЛИДИРОВАННЫЙ ОТЧЕТ О ДВИЖЕНИИ ДЕНЕГ (тыс. тенге)</t>
  </si>
  <si>
    <t>Наименование показателей</t>
  </si>
  <si>
    <t>I. ДВИЖЕНИЕ ДЕНЕГ ОТ ОПЕРАЦИОННОЙ ДЕЯТЕЛЬНОСТИ</t>
  </si>
  <si>
    <t>реализация готовой продукции (товаров, работ, услуг)</t>
  </si>
  <si>
    <t>вознаграждение</t>
  </si>
  <si>
    <t>дивиденды</t>
  </si>
  <si>
    <t>роялти</t>
  </si>
  <si>
    <t>2. Выбытие всего, в т. ч.;</t>
  </si>
  <si>
    <t>платежи поставщикам и подрядчикам</t>
  </si>
  <si>
    <t>авансы выданные</t>
  </si>
  <si>
    <t>выплаты по заработной плате</t>
  </si>
  <si>
    <t>выплата вознаграждения по займам</t>
  </si>
  <si>
    <t>прочие выплаты</t>
  </si>
  <si>
    <t>3. Результат операционной деятельности</t>
  </si>
  <si>
    <t>1. Поступление всего, в т.ч.:</t>
  </si>
  <si>
    <t>II. ДВИЖЕНИЕ ДЕНЕГ ОТ ИНВЕСТИЦИОННОЙ ДЕЯТЕЛЬНОСТИ</t>
  </si>
  <si>
    <t>реализация нематериальных активов</t>
  </si>
  <si>
    <t>реализация основных средств</t>
  </si>
  <si>
    <t>реализация других долгосрочных активов</t>
  </si>
  <si>
    <t>реализация финансовых активов</t>
  </si>
  <si>
    <t>погашение предоставленных займов</t>
  </si>
  <si>
    <t>приобретение нематеиальных активов</t>
  </si>
  <si>
    <t>приобретение основных средств</t>
  </si>
  <si>
    <t>приобретение других долгосрочных активов</t>
  </si>
  <si>
    <t>приобретение финансовых активов</t>
  </si>
  <si>
    <t>предоставление займов</t>
  </si>
  <si>
    <t>3. Результат инвестиционной деятельности</t>
  </si>
  <si>
    <t>III. ДВИЖЕНИЕ ДЕНЕГ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</si>
  <si>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</si>
  <si>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</si>
  <si>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</si>
  <si>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</si>
  <si>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выплата дивидендов</t>
  </si>
  <si>
    <t>3. Результат финансовой деятельности</t>
  </si>
  <si>
    <t>ИТОГО: Увеличение (+)/уменьшение (-) денег</t>
  </si>
  <si>
    <t>Деньги на начало отчетного периода</t>
  </si>
  <si>
    <t>Деньги на конец отчетного периода</t>
  </si>
  <si>
    <t>Сальдо на 1 января 2001 года</t>
  </si>
  <si>
    <t>Доход(убыток) за 2001г.</t>
  </si>
  <si>
    <t>приобретение акций и других ценных бумаг</t>
  </si>
  <si>
    <t>Доход(убыток) за 1 полугодие 2004г.</t>
  </si>
  <si>
    <t>Перевод в резервный капитал</t>
  </si>
  <si>
    <t>Сальдо на 30 июня 2004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</si>
</sst>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mmm/yyyy"/>
    <numFmt numFmtId="167" formatCode="#,##0_р_."/>
    <numFmt numFmtId="168" formatCode="#,##0_ ;\-#,##0\ "/>
    <numFmt numFmtId="169" formatCode="000000"/>
    <numFmt numFmtId="170" formatCode="000,000"/>
    <numFmt numFmtId="171" formatCode="\(000,000\)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5" fontId="0" fillId="0" borderId="10" xfId="58" applyNumberFormat="1" applyFont="1" applyBorder="1" applyAlignment="1">
      <alignment/>
    </xf>
    <xf numFmtId="165" fontId="1" fillId="0" borderId="10" xfId="58" applyNumberFormat="1" applyFont="1" applyBorder="1" applyAlignment="1">
      <alignment/>
    </xf>
    <xf numFmtId="165" fontId="0" fillId="0" borderId="10" xfId="58" applyNumberFormat="1" applyFont="1" applyFill="1" applyBorder="1" applyAlignment="1">
      <alignment/>
    </xf>
    <xf numFmtId="165" fontId="3" fillId="0" borderId="10" xfId="58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3" fillId="0" borderId="0" xfId="58" applyNumberFormat="1" applyFont="1" applyBorder="1" applyAlignment="1">
      <alignment/>
    </xf>
    <xf numFmtId="0" fontId="0" fillId="0" borderId="11" xfId="0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165" fontId="0" fillId="0" borderId="10" xfId="58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5" fontId="4" fillId="0" borderId="10" xfId="58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5" fontId="4" fillId="0" borderId="10" xfId="58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8" fontId="0" fillId="0" borderId="10" xfId="58" applyNumberFormat="1" applyFont="1" applyBorder="1" applyAlignment="1">
      <alignment horizontal="right"/>
    </xf>
    <xf numFmtId="168" fontId="0" fillId="0" borderId="0" xfId="58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65" fontId="1" fillId="0" borderId="10" xfId="58" applyNumberFormat="1" applyFont="1" applyFill="1" applyBorder="1" applyAlignment="1">
      <alignment/>
    </xf>
    <xf numFmtId="167" fontId="1" fillId="0" borderId="10" xfId="58" applyNumberFormat="1" applyFont="1" applyFill="1" applyBorder="1" applyAlignment="1">
      <alignment/>
    </xf>
    <xf numFmtId="0" fontId="0" fillId="0" borderId="0" xfId="0" applyFill="1" applyAlignment="1">
      <alignment/>
    </xf>
    <xf numFmtId="165" fontId="1" fillId="0" borderId="10" xfId="58" applyNumberFormat="1" applyFont="1" applyFill="1" applyBorder="1" applyAlignment="1">
      <alignment horizontal="right"/>
    </xf>
    <xf numFmtId="167" fontId="0" fillId="0" borderId="10" xfId="58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56">
      <selection activeCell="F76" sqref="F76"/>
    </sheetView>
  </sheetViews>
  <sheetFormatPr defaultColWidth="9.00390625" defaultRowHeight="12.75"/>
  <cols>
    <col min="1" max="1" width="53.625" style="0" customWidth="1"/>
    <col min="2" max="2" width="19.875" style="0" customWidth="1"/>
    <col min="3" max="3" width="19.75390625" style="0" customWidth="1"/>
    <col min="4" max="4" width="5.75390625" style="0" hidden="1" customWidth="1"/>
    <col min="5" max="5" width="16.875" style="0" customWidth="1"/>
    <col min="6" max="6" width="17.00390625" style="0" customWidth="1"/>
  </cols>
  <sheetData>
    <row r="1" ht="12.75">
      <c r="E1" t="s">
        <v>16</v>
      </c>
    </row>
    <row r="2" spans="1:2" ht="18">
      <c r="A2" s="1" t="s">
        <v>54</v>
      </c>
      <c r="B2" s="1"/>
    </row>
    <row r="4" spans="1:6" ht="18">
      <c r="A4" s="9" t="s">
        <v>0</v>
      </c>
      <c r="B4" s="12">
        <v>38168</v>
      </c>
      <c r="C4" s="12">
        <v>37986</v>
      </c>
      <c r="D4" s="12">
        <v>37987</v>
      </c>
      <c r="E4" s="12">
        <v>37621</v>
      </c>
      <c r="F4" s="12">
        <v>37256</v>
      </c>
    </row>
    <row r="5" spans="1:6" ht="18">
      <c r="A5" s="9"/>
      <c r="B5" s="9"/>
      <c r="C5" s="12"/>
      <c r="D5" s="12"/>
      <c r="E5" s="12"/>
      <c r="F5" s="12"/>
    </row>
    <row r="6" spans="1:6" s="16" customFormat="1" ht="12.75">
      <c r="A6" s="3" t="s">
        <v>18</v>
      </c>
      <c r="B6" s="8"/>
      <c r="C6" s="8"/>
      <c r="D6" s="8"/>
      <c r="E6" s="8"/>
      <c r="F6" s="8"/>
    </row>
    <row r="7" spans="1:6" ht="12.75">
      <c r="A7" s="2" t="s">
        <v>1</v>
      </c>
      <c r="B7" s="4">
        <v>202870</v>
      </c>
      <c r="C7" s="4">
        <v>246256</v>
      </c>
      <c r="D7" s="4">
        <v>246256</v>
      </c>
      <c r="E7" s="4">
        <v>80742</v>
      </c>
      <c r="F7" s="4">
        <v>30174</v>
      </c>
    </row>
    <row r="8" spans="1:6" ht="12.75">
      <c r="A8" s="2" t="s">
        <v>2</v>
      </c>
      <c r="B8" s="4">
        <v>69394269</v>
      </c>
      <c r="C8" s="4">
        <v>70856323</v>
      </c>
      <c r="D8" s="4">
        <v>70856323</v>
      </c>
      <c r="E8" s="4">
        <v>64991918</v>
      </c>
      <c r="F8" s="4">
        <v>64293524</v>
      </c>
    </row>
    <row r="9" spans="1:6" ht="12.75">
      <c r="A9" s="2" t="s">
        <v>4</v>
      </c>
      <c r="B9" s="4">
        <v>8415456</v>
      </c>
      <c r="C9" s="4">
        <v>3693832</v>
      </c>
      <c r="D9" s="4">
        <v>3693832</v>
      </c>
      <c r="E9" s="4">
        <v>2555709</v>
      </c>
      <c r="F9" s="4">
        <v>1907437</v>
      </c>
    </row>
    <row r="10" spans="1:6" s="24" customFormat="1" ht="11.25">
      <c r="A10" s="25" t="s">
        <v>5</v>
      </c>
      <c r="B10" s="26">
        <v>384498</v>
      </c>
      <c r="C10" s="26">
        <v>411675</v>
      </c>
      <c r="D10" s="26">
        <v>411675</v>
      </c>
      <c r="E10" s="26">
        <v>437180</v>
      </c>
      <c r="F10" s="26">
        <v>282489</v>
      </c>
    </row>
    <row r="11" spans="1:6" ht="12.75">
      <c r="A11" s="2" t="s">
        <v>43</v>
      </c>
      <c r="B11" s="4">
        <v>640</v>
      </c>
      <c r="C11" s="4">
        <v>640</v>
      </c>
      <c r="D11" s="4">
        <v>640</v>
      </c>
      <c r="E11" s="4">
        <v>400927</v>
      </c>
      <c r="F11" s="4">
        <v>31640</v>
      </c>
    </row>
    <row r="12" spans="1:6" ht="12.75">
      <c r="A12" s="2" t="s">
        <v>44</v>
      </c>
      <c r="B12" s="4">
        <v>2303194</v>
      </c>
      <c r="C12" s="4">
        <v>2222975</v>
      </c>
      <c r="D12" s="4"/>
      <c r="E12" s="4">
        <v>886050</v>
      </c>
      <c r="F12" s="4">
        <v>0</v>
      </c>
    </row>
    <row r="13" spans="1:6" s="16" customFormat="1" ht="12.75">
      <c r="A13" s="3" t="s">
        <v>30</v>
      </c>
      <c r="B13" s="5">
        <f>SUM(B7,B8,B9,B11,B12)</f>
        <v>80316429</v>
      </c>
      <c r="C13" s="5">
        <f>SUM(C7,C8,C9,C11,C12)</f>
        <v>77020026</v>
      </c>
      <c r="D13" s="5">
        <f>SUM(D7,D8,D9,D11,D12)</f>
        <v>74797051</v>
      </c>
      <c r="E13" s="5">
        <f>SUM(E7,E8,E9,E11,E12)</f>
        <v>68915346</v>
      </c>
      <c r="F13" s="5">
        <f>SUM(F7,F8,F9,F11,F12)</f>
        <v>66262775</v>
      </c>
    </row>
    <row r="14" spans="1:6" ht="12.75">
      <c r="A14" s="11"/>
      <c r="B14" s="4"/>
      <c r="C14" s="4"/>
      <c r="D14" s="4"/>
      <c r="E14" s="4"/>
      <c r="F14" s="4"/>
    </row>
    <row r="15" spans="1:6" s="16" customFormat="1" ht="12.75">
      <c r="A15" s="3" t="s">
        <v>19</v>
      </c>
      <c r="B15" s="5"/>
      <c r="C15" s="5"/>
      <c r="D15" s="5"/>
      <c r="E15" s="5"/>
      <c r="F15" s="5"/>
    </row>
    <row r="16" spans="1:6" ht="12.75">
      <c r="A16" s="2" t="s">
        <v>49</v>
      </c>
      <c r="B16" s="4">
        <f>SUM(B17:B18)</f>
        <v>2195126</v>
      </c>
      <c r="C16" s="4">
        <f>SUM(C17:C18)</f>
        <v>1815128</v>
      </c>
      <c r="D16" s="4">
        <f>SUM(D17:D18)</f>
        <v>0</v>
      </c>
      <c r="E16" s="4">
        <f>SUM(E17:E18)</f>
        <v>2126697</v>
      </c>
      <c r="F16" s="4">
        <f>SUM(F17:F18)</f>
        <v>1949098</v>
      </c>
    </row>
    <row r="17" spans="1:6" ht="12.75">
      <c r="A17" s="2" t="s">
        <v>50</v>
      </c>
      <c r="B17" s="4">
        <v>2089977</v>
      </c>
      <c r="C17" s="4">
        <v>1714653</v>
      </c>
      <c r="D17" s="4"/>
      <c r="E17" s="4">
        <v>2064617</v>
      </c>
      <c r="F17" s="4">
        <v>1934296</v>
      </c>
    </row>
    <row r="18" spans="1:6" ht="12.75">
      <c r="A18" s="2" t="s">
        <v>51</v>
      </c>
      <c r="B18" s="4">
        <v>105149</v>
      </c>
      <c r="C18" s="4">
        <v>100475</v>
      </c>
      <c r="D18" s="4"/>
      <c r="E18" s="4">
        <v>62080</v>
      </c>
      <c r="F18" s="4">
        <v>14802</v>
      </c>
    </row>
    <row r="19" spans="1:6" ht="12.75">
      <c r="A19" s="2" t="s">
        <v>45</v>
      </c>
      <c r="B19" s="6">
        <f>SUM(B20:B24)</f>
        <v>2051856</v>
      </c>
      <c r="C19" s="6">
        <f>SUM(C20:C24)</f>
        <v>1427125</v>
      </c>
      <c r="D19" s="6">
        <f>SUM(D20:D25)</f>
        <v>2564163</v>
      </c>
      <c r="E19" s="6">
        <f>SUM(E20:E24)</f>
        <v>1602530</v>
      </c>
      <c r="F19" s="6">
        <f>SUM(F20:F24)</f>
        <v>2153917</v>
      </c>
    </row>
    <row r="20" spans="1:6" s="24" customFormat="1" ht="11.25">
      <c r="A20" s="25" t="s">
        <v>48</v>
      </c>
      <c r="B20" s="26">
        <v>954386</v>
      </c>
      <c r="C20" s="26">
        <v>850984</v>
      </c>
      <c r="D20" s="26">
        <v>2304251</v>
      </c>
      <c r="E20" s="26">
        <v>1245371</v>
      </c>
      <c r="F20" s="26">
        <v>1545741</v>
      </c>
    </row>
    <row r="21" spans="1:6" s="24" customFormat="1" ht="11.25">
      <c r="A21" s="25" t="s">
        <v>46</v>
      </c>
      <c r="B21" s="26">
        <v>0</v>
      </c>
      <c r="C21" s="26">
        <v>10000</v>
      </c>
      <c r="D21" s="26"/>
      <c r="E21" s="26">
        <v>0</v>
      </c>
      <c r="F21" s="26">
        <v>0</v>
      </c>
    </row>
    <row r="22" spans="1:6" s="24" customFormat="1" ht="11.25">
      <c r="A22" s="25" t="s">
        <v>47</v>
      </c>
      <c r="B22" s="23">
        <v>5980</v>
      </c>
      <c r="C22" s="23">
        <v>8590</v>
      </c>
      <c r="D22" s="23">
        <v>8590</v>
      </c>
      <c r="E22" s="23">
        <v>8853</v>
      </c>
      <c r="F22" s="23">
        <v>7671</v>
      </c>
    </row>
    <row r="23" spans="1:6" s="36" customFormat="1" ht="11.25">
      <c r="A23" s="35" t="s">
        <v>38</v>
      </c>
      <c r="B23" s="26">
        <v>690641</v>
      </c>
      <c r="C23" s="26">
        <v>81276</v>
      </c>
      <c r="D23" s="26">
        <v>251322</v>
      </c>
      <c r="E23" s="26">
        <v>208204</v>
      </c>
      <c r="F23" s="26">
        <v>331672</v>
      </c>
    </row>
    <row r="24" spans="1:6" s="36" customFormat="1" ht="11.25">
      <c r="A24" s="35" t="s">
        <v>52</v>
      </c>
      <c r="B24" s="26">
        <v>400849</v>
      </c>
      <c r="C24" s="26">
        <v>476275</v>
      </c>
      <c r="D24" s="26"/>
      <c r="E24" s="26">
        <v>140102</v>
      </c>
      <c r="F24" s="26">
        <v>268833</v>
      </c>
    </row>
    <row r="25" spans="1:6" ht="12.75">
      <c r="A25" s="2" t="s">
        <v>53</v>
      </c>
      <c r="B25" s="4">
        <v>300190</v>
      </c>
      <c r="C25" s="4">
        <v>317284</v>
      </c>
      <c r="D25" s="4">
        <v>0</v>
      </c>
      <c r="E25" s="4">
        <v>0</v>
      </c>
      <c r="F25" s="4">
        <v>199140</v>
      </c>
    </row>
    <row r="26" spans="1:6" ht="12.75">
      <c r="A26" s="2" t="s">
        <v>3</v>
      </c>
      <c r="B26" s="4">
        <v>6338775</v>
      </c>
      <c r="C26" s="4">
        <v>6311998</v>
      </c>
      <c r="D26" s="4">
        <v>6311998</v>
      </c>
      <c r="E26" s="4">
        <v>3089694</v>
      </c>
      <c r="F26" s="4">
        <v>2448870</v>
      </c>
    </row>
    <row r="27" spans="1:6" s="16" customFormat="1" ht="12.75">
      <c r="A27" s="3" t="s">
        <v>31</v>
      </c>
      <c r="B27" s="5">
        <f>SUM(B16,B19,B25,B26)</f>
        <v>10885947</v>
      </c>
      <c r="C27" s="5">
        <f>SUM(C16,C19,C25,C26)</f>
        <v>9871535</v>
      </c>
      <c r="D27" s="5">
        <f>SUM(D16,D19,D25,D26)</f>
        <v>8876161</v>
      </c>
      <c r="E27" s="5">
        <f>SUM(E16,E19,E25,E26)</f>
        <v>6818921</v>
      </c>
      <c r="F27" s="5">
        <f>SUM(F16,F19,F25,F26)</f>
        <v>6751025</v>
      </c>
    </row>
    <row r="28" spans="1:6" ht="12.75">
      <c r="A28" s="2"/>
      <c r="B28" s="4"/>
      <c r="C28" s="4"/>
      <c r="D28" s="4"/>
      <c r="E28" s="4"/>
      <c r="F28" s="4"/>
    </row>
    <row r="29" spans="1:6" s="16" customFormat="1" ht="15.75">
      <c r="A29" s="19" t="s">
        <v>29</v>
      </c>
      <c r="B29" s="7">
        <f>B13+B27</f>
        <v>91202376</v>
      </c>
      <c r="C29" s="7">
        <f>C13+C27</f>
        <v>86891561</v>
      </c>
      <c r="D29" s="7">
        <f>D13+D27</f>
        <v>83673212</v>
      </c>
      <c r="E29" s="7">
        <f>E13+E27</f>
        <v>75734267</v>
      </c>
      <c r="F29" s="7">
        <f>F13+F27</f>
        <v>73013800</v>
      </c>
    </row>
    <row r="30" spans="1:6" ht="18">
      <c r="A30" s="9"/>
      <c r="B30" s="9"/>
      <c r="C30" s="10"/>
      <c r="D30" s="10"/>
      <c r="E30" s="10"/>
      <c r="F30" s="10"/>
    </row>
    <row r="31" spans="1:6" ht="18">
      <c r="A31" s="9" t="s">
        <v>17</v>
      </c>
      <c r="B31" s="9"/>
      <c r="C31" s="10"/>
      <c r="D31" s="10"/>
      <c r="E31" s="10"/>
      <c r="F31" s="10"/>
    </row>
    <row r="32" spans="1:6" ht="18">
      <c r="A32" s="9"/>
      <c r="B32" s="9"/>
      <c r="C32" s="10"/>
      <c r="D32" s="10"/>
      <c r="E32" s="10"/>
      <c r="F32" s="10"/>
    </row>
    <row r="33" spans="1:6" s="16" customFormat="1" ht="12.75">
      <c r="A33" s="3" t="s">
        <v>20</v>
      </c>
      <c r="B33" s="3"/>
      <c r="C33" s="5"/>
      <c r="D33" s="5"/>
      <c r="E33" s="5"/>
      <c r="F33" s="5"/>
    </row>
    <row r="34" spans="1:6" ht="12.75">
      <c r="A34" s="2" t="s">
        <v>24</v>
      </c>
      <c r="B34" s="4">
        <v>75625872</v>
      </c>
      <c r="C34" s="4">
        <v>75625872</v>
      </c>
      <c r="D34" s="4">
        <v>100000000</v>
      </c>
      <c r="E34" s="4">
        <v>75366966</v>
      </c>
      <c r="F34" s="4">
        <v>75106448</v>
      </c>
    </row>
    <row r="35" spans="1:6" ht="12.75">
      <c r="A35" s="2" t="s">
        <v>21</v>
      </c>
      <c r="B35" s="6">
        <v>135456</v>
      </c>
      <c r="C35" s="6">
        <v>135456</v>
      </c>
      <c r="D35" s="6">
        <v>135456</v>
      </c>
      <c r="E35" s="6">
        <v>135456</v>
      </c>
      <c r="F35" s="6">
        <v>0</v>
      </c>
    </row>
    <row r="36" spans="1:6" ht="12.75">
      <c r="A36" s="2" t="s">
        <v>35</v>
      </c>
      <c r="B36" s="42">
        <v>-1888306</v>
      </c>
      <c r="C36" s="42">
        <v>-2782128</v>
      </c>
      <c r="D36" s="42">
        <v>-4498626</v>
      </c>
      <c r="E36" s="42">
        <v>-4498626</v>
      </c>
      <c r="F36" s="4">
        <v>-4689656</v>
      </c>
    </row>
    <row r="37" spans="1:6" ht="12.75" hidden="1">
      <c r="A37" s="2" t="s">
        <v>25</v>
      </c>
      <c r="B37" s="2"/>
      <c r="C37" s="4">
        <v>1750802</v>
      </c>
      <c r="D37" s="4"/>
      <c r="E37" s="4"/>
      <c r="F37" s="4"/>
    </row>
    <row r="38" spans="1:6" s="16" customFormat="1" ht="12.75">
      <c r="A38" s="3" t="s">
        <v>32</v>
      </c>
      <c r="B38" s="5">
        <f>SUM(B34:B36)</f>
        <v>73873022</v>
      </c>
      <c r="C38" s="5">
        <f>SUM(C34:C36)</f>
        <v>72979200</v>
      </c>
      <c r="D38" s="5">
        <f>SUM(D34:D36)</f>
        <v>95636830</v>
      </c>
      <c r="E38" s="5">
        <f>SUM(E34:E36)</f>
        <v>71003796</v>
      </c>
      <c r="F38" s="5">
        <f>SUM(F34:F36)</f>
        <v>70416792</v>
      </c>
    </row>
    <row r="39" spans="1:6" ht="12.75">
      <c r="A39" s="2"/>
      <c r="B39" s="2"/>
      <c r="C39" s="4"/>
      <c r="D39" s="4"/>
      <c r="E39" s="4"/>
      <c r="F39" s="4"/>
    </row>
    <row r="40" spans="1:6" s="16" customFormat="1" ht="12.75">
      <c r="A40" s="3" t="s">
        <v>22</v>
      </c>
      <c r="B40" s="3"/>
      <c r="C40" s="5"/>
      <c r="D40" s="5"/>
      <c r="E40" s="5"/>
      <c r="F40" s="5"/>
    </row>
    <row r="41" spans="1:6" ht="12.75">
      <c r="A41" s="2" t="s">
        <v>26</v>
      </c>
      <c r="B41" s="4">
        <v>11788837</v>
      </c>
      <c r="C41" s="4">
        <v>9234605</v>
      </c>
      <c r="D41" s="4">
        <v>2994912</v>
      </c>
      <c r="E41" s="4">
        <v>2994911</v>
      </c>
      <c r="F41" s="4">
        <v>538612</v>
      </c>
    </row>
    <row r="42" spans="1:6" ht="12.75">
      <c r="A42" s="2" t="s">
        <v>27</v>
      </c>
      <c r="B42" s="4">
        <v>2843698</v>
      </c>
      <c r="C42" s="4">
        <v>1635112</v>
      </c>
      <c r="D42" s="4"/>
      <c r="E42" s="4">
        <v>0</v>
      </c>
      <c r="F42" s="4">
        <v>0</v>
      </c>
    </row>
    <row r="43" spans="1:6" s="16" customFormat="1" ht="12.75">
      <c r="A43" s="3" t="s">
        <v>33</v>
      </c>
      <c r="B43" s="5">
        <f>SUM(B41:B42)</f>
        <v>14632535</v>
      </c>
      <c r="C43" s="5">
        <f>SUM(C41:C42)</f>
        <v>10869717</v>
      </c>
      <c r="D43" s="5">
        <f>SUM(D41:D42)</f>
        <v>2994912</v>
      </c>
      <c r="E43" s="5">
        <f>SUM(E41:E42)</f>
        <v>2994911</v>
      </c>
      <c r="F43" s="5">
        <f>SUM(F41:F42)</f>
        <v>538612</v>
      </c>
    </row>
    <row r="44" spans="1:6" ht="12.75">
      <c r="A44" s="15"/>
      <c r="B44" s="4"/>
      <c r="C44" s="4"/>
      <c r="D44" s="4"/>
      <c r="E44" s="4"/>
      <c r="F44" s="4"/>
    </row>
    <row r="45" spans="1:6" s="16" customFormat="1" ht="12.75">
      <c r="A45" s="3" t="s">
        <v>23</v>
      </c>
      <c r="B45" s="5"/>
      <c r="C45" s="5"/>
      <c r="D45" s="5"/>
      <c r="E45" s="5"/>
      <c r="F45" s="5"/>
    </row>
    <row r="46" spans="1:6" ht="12.75">
      <c r="A46" s="2" t="s">
        <v>28</v>
      </c>
      <c r="B46" s="4">
        <v>934200</v>
      </c>
      <c r="C46" s="4">
        <v>270413</v>
      </c>
      <c r="D46" s="4">
        <v>50411</v>
      </c>
      <c r="E46" s="4">
        <v>50410</v>
      </c>
      <c r="F46" s="4">
        <v>0</v>
      </c>
    </row>
    <row r="47" spans="1:6" s="18" customFormat="1" ht="12.75">
      <c r="A47" s="13" t="s">
        <v>36</v>
      </c>
      <c r="B47" s="17">
        <f>SUM(B48:B49)</f>
        <v>1425175</v>
      </c>
      <c r="C47" s="17">
        <f>SUM(C48:C49)</f>
        <v>2433747</v>
      </c>
      <c r="D47" s="17">
        <f>SUM(D48:D49)</f>
        <v>1309454</v>
      </c>
      <c r="E47" s="17">
        <f>SUM(E48:E49)</f>
        <v>1309454</v>
      </c>
      <c r="F47" s="17">
        <f>SUM(F48:F49)</f>
        <v>1124660</v>
      </c>
    </row>
    <row r="48" spans="1:6" s="24" customFormat="1" ht="11.25">
      <c r="A48" s="25" t="s">
        <v>37</v>
      </c>
      <c r="B48" s="23">
        <v>1281379</v>
      </c>
      <c r="C48" s="23">
        <v>2200741</v>
      </c>
      <c r="D48" s="23">
        <v>1031753</v>
      </c>
      <c r="E48" s="23">
        <v>1031753</v>
      </c>
      <c r="F48" s="23">
        <v>1027956</v>
      </c>
    </row>
    <row r="49" spans="1:6" s="24" customFormat="1" ht="11.25">
      <c r="A49" s="25" t="s">
        <v>38</v>
      </c>
      <c r="B49" s="23">
        <v>143796</v>
      </c>
      <c r="C49" s="23">
        <v>233006</v>
      </c>
      <c r="D49" s="23">
        <v>277701</v>
      </c>
      <c r="E49" s="23">
        <v>277701</v>
      </c>
      <c r="F49" s="23">
        <v>96704</v>
      </c>
    </row>
    <row r="50" spans="1:6" s="24" customFormat="1" ht="11.25">
      <c r="A50" s="22" t="s">
        <v>57</v>
      </c>
      <c r="B50" s="23">
        <v>35327</v>
      </c>
      <c r="C50" s="23">
        <v>77354</v>
      </c>
      <c r="D50" s="23">
        <v>70269</v>
      </c>
      <c r="E50" s="23">
        <v>70269</v>
      </c>
      <c r="F50" s="23">
        <v>69754</v>
      </c>
    </row>
    <row r="51" spans="1:6" ht="12.75" customHeight="1">
      <c r="A51" s="14" t="s">
        <v>39</v>
      </c>
      <c r="B51" s="4">
        <f>SUM(B52:B54)</f>
        <v>302117</v>
      </c>
      <c r="C51" s="4">
        <f>SUM(C52:C54)</f>
        <v>261130</v>
      </c>
      <c r="D51" s="4">
        <f>SUM(D52:D54)</f>
        <v>305427</v>
      </c>
      <c r="E51" s="4">
        <f>SUM(E52:E54)</f>
        <v>305427</v>
      </c>
      <c r="F51" s="4">
        <f>SUM(F52:F54)</f>
        <v>863982</v>
      </c>
    </row>
    <row r="52" spans="1:6" s="24" customFormat="1" ht="11.25">
      <c r="A52" s="22" t="s">
        <v>40</v>
      </c>
      <c r="B52" s="23">
        <v>106776</v>
      </c>
      <c r="C52" s="23">
        <v>78115</v>
      </c>
      <c r="D52" s="23">
        <v>82188</v>
      </c>
      <c r="E52" s="23">
        <v>82188</v>
      </c>
      <c r="F52" s="23">
        <v>76667</v>
      </c>
    </row>
    <row r="53" spans="1:6" s="24" customFormat="1" ht="11.25">
      <c r="A53" s="22" t="s">
        <v>41</v>
      </c>
      <c r="B53" s="23">
        <v>194631</v>
      </c>
      <c r="C53" s="23">
        <v>182526</v>
      </c>
      <c r="D53" s="23">
        <v>223225</v>
      </c>
      <c r="E53" s="23">
        <v>223225</v>
      </c>
      <c r="F53" s="23">
        <v>787315</v>
      </c>
    </row>
    <row r="54" spans="1:6" s="24" customFormat="1" ht="11.25">
      <c r="A54" s="22" t="s">
        <v>42</v>
      </c>
      <c r="B54" s="23">
        <v>710</v>
      </c>
      <c r="C54" s="23">
        <v>489</v>
      </c>
      <c r="D54" s="23">
        <v>14</v>
      </c>
      <c r="E54" s="23">
        <v>14</v>
      </c>
      <c r="F54" s="23">
        <v>0</v>
      </c>
    </row>
    <row r="55" spans="1:6" s="16" customFormat="1" ht="12.75">
      <c r="A55" s="3" t="s">
        <v>34</v>
      </c>
      <c r="B55" s="5">
        <f>SUM(B46,B47,B50,B51)</f>
        <v>2696819</v>
      </c>
      <c r="C55" s="5">
        <f>SUM(C46,C47,C50,C51)</f>
        <v>3042644</v>
      </c>
      <c r="D55" s="5">
        <f>SUM(D46,D47,D50,D51)</f>
        <v>1735561</v>
      </c>
      <c r="E55" s="5">
        <f>SUM(E46,E47,E50,E51)</f>
        <v>1735560</v>
      </c>
      <c r="F55" s="5">
        <f>SUM(F46,F47,F50,F51)</f>
        <v>2058396</v>
      </c>
    </row>
    <row r="56" spans="1:6" ht="12.75" customHeight="1">
      <c r="A56" s="20"/>
      <c r="B56" s="7"/>
      <c r="C56" s="7"/>
      <c r="D56" s="7"/>
      <c r="E56" s="7"/>
      <c r="F56" s="7"/>
    </row>
    <row r="57" spans="1:6" s="16" customFormat="1" ht="15.75">
      <c r="A57" s="21" t="s">
        <v>29</v>
      </c>
      <c r="B57" s="7">
        <f>SUM(B38,B43,B55)</f>
        <v>91202376</v>
      </c>
      <c r="C57" s="7">
        <f>SUM(C38,C43,C55)</f>
        <v>86891561</v>
      </c>
      <c r="D57" s="7">
        <f>SUM(D38,D43,D55)</f>
        <v>100367303</v>
      </c>
      <c r="E57" s="7">
        <f>SUM(E38,E43,E55)</f>
        <v>75734267</v>
      </c>
      <c r="F57" s="7">
        <f>SUM(F38,F43,F55)</f>
        <v>73013800</v>
      </c>
    </row>
    <row r="58" spans="1:6" ht="18">
      <c r="A58" s="9"/>
      <c r="B58" s="9"/>
      <c r="C58" s="10"/>
      <c r="D58" s="10"/>
      <c r="E58" s="10"/>
      <c r="F58" s="10"/>
    </row>
    <row r="59" spans="1:6" ht="18">
      <c r="A59" s="9"/>
      <c r="B59" s="9"/>
      <c r="C59" s="10"/>
      <c r="D59" s="10"/>
      <c r="E59" s="10"/>
      <c r="F59" s="10"/>
    </row>
    <row r="60" spans="1:6" ht="18">
      <c r="A60" s="9"/>
      <c r="B60" s="9"/>
      <c r="C60" s="10"/>
      <c r="D60" s="10"/>
      <c r="E60" s="10"/>
      <c r="F60" s="10"/>
    </row>
    <row r="63" spans="1:2" ht="18">
      <c r="A63" s="1" t="s">
        <v>55</v>
      </c>
      <c r="B63" s="1"/>
    </row>
    <row r="65" spans="1:6" ht="12.75">
      <c r="A65" s="3"/>
      <c r="B65" s="8">
        <v>38168</v>
      </c>
      <c r="C65" s="8">
        <v>37986</v>
      </c>
      <c r="D65" s="8">
        <v>37987</v>
      </c>
      <c r="E65" s="8">
        <v>37621</v>
      </c>
      <c r="F65" s="8">
        <v>37256</v>
      </c>
    </row>
    <row r="66" spans="1:6" ht="12.75">
      <c r="A66" s="3" t="s">
        <v>6</v>
      </c>
      <c r="B66" s="5">
        <v>8067809</v>
      </c>
      <c r="C66" s="5">
        <v>15742248</v>
      </c>
      <c r="D66" s="5">
        <v>15742249</v>
      </c>
      <c r="E66" s="5">
        <v>12599287</v>
      </c>
      <c r="F66" s="5">
        <v>11455382</v>
      </c>
    </row>
    <row r="67" spans="1:6" s="40" customFormat="1" ht="12.75">
      <c r="A67" s="37" t="s">
        <v>7</v>
      </c>
      <c r="B67" s="39">
        <v>-5447105</v>
      </c>
      <c r="C67" s="39">
        <v>-10465692</v>
      </c>
      <c r="D67" s="39">
        <v>-10465691</v>
      </c>
      <c r="E67" s="39">
        <v>-10120610</v>
      </c>
      <c r="F67" s="39">
        <v>-8979689</v>
      </c>
    </row>
    <row r="68" spans="1:6" s="40" customFormat="1" ht="12.75">
      <c r="A68" s="37" t="s">
        <v>8</v>
      </c>
      <c r="B68" s="41">
        <f>B66+B67</f>
        <v>2620704</v>
      </c>
      <c r="C68" s="41">
        <f>C66+C67</f>
        <v>5276556</v>
      </c>
      <c r="D68" s="38">
        <f>D66+D67</f>
        <v>5276558</v>
      </c>
      <c r="E68" s="38">
        <f>E66+E67</f>
        <v>2478677</v>
      </c>
      <c r="F68" s="38">
        <f>F66+F67</f>
        <v>2475693</v>
      </c>
    </row>
    <row r="69" spans="1:6" s="40" customFormat="1" ht="12.75">
      <c r="A69" s="27" t="s">
        <v>9</v>
      </c>
      <c r="B69" s="42">
        <f>-18538+(-1191127)</f>
        <v>-1209665</v>
      </c>
      <c r="C69" s="42">
        <v>-2748500</v>
      </c>
      <c r="D69" s="42">
        <v>-2748500</v>
      </c>
      <c r="E69" s="42">
        <v>-2054369</v>
      </c>
      <c r="F69" s="42">
        <v>-2214158</v>
      </c>
    </row>
    <row r="70" spans="1:6" s="40" customFormat="1" ht="12.75">
      <c r="A70" s="27" t="s">
        <v>10</v>
      </c>
      <c r="B70" s="42">
        <v>-43466</v>
      </c>
      <c r="C70" s="42">
        <v>-82952</v>
      </c>
      <c r="D70" s="42">
        <v>-82952</v>
      </c>
      <c r="E70" s="42">
        <v>-81</v>
      </c>
      <c r="F70" s="6">
        <v>0</v>
      </c>
    </row>
    <row r="71" spans="1:6" s="40" customFormat="1" ht="12.75">
      <c r="A71" s="27" t="s">
        <v>11</v>
      </c>
      <c r="B71" s="6">
        <v>319793</v>
      </c>
      <c r="C71" s="6">
        <v>379927</v>
      </c>
      <c r="D71" s="6">
        <v>379927</v>
      </c>
      <c r="E71" s="42">
        <v>-158109</v>
      </c>
      <c r="F71" s="6">
        <v>43704</v>
      </c>
    </row>
    <row r="72" spans="1:6" s="40" customFormat="1" ht="12.75">
      <c r="A72" s="27" t="s">
        <v>12</v>
      </c>
      <c r="B72" s="6">
        <v>415878</v>
      </c>
      <c r="C72" s="6">
        <v>570463</v>
      </c>
      <c r="D72" s="6">
        <v>570463</v>
      </c>
      <c r="E72" s="6">
        <v>80361</v>
      </c>
      <c r="F72" s="6">
        <v>12260</v>
      </c>
    </row>
    <row r="73" spans="1:6" s="40" customFormat="1" ht="12.75">
      <c r="A73" s="37" t="s">
        <v>13</v>
      </c>
      <c r="B73" s="38">
        <f>B68+B69+B70+B71+B72</f>
        <v>2103244</v>
      </c>
      <c r="C73" s="38">
        <f>C68+C69+C70+C71+C72</f>
        <v>3395494</v>
      </c>
      <c r="D73" s="38">
        <f>D68+D69+D70+D71+D72</f>
        <v>3395496</v>
      </c>
      <c r="E73" s="38">
        <f>E68+E69+E70+E71+E72</f>
        <v>346479</v>
      </c>
      <c r="F73" s="38">
        <f>F68+F69+F70+F71+F72</f>
        <v>317499</v>
      </c>
    </row>
    <row r="74" spans="1:6" s="40" customFormat="1" ht="12.75">
      <c r="A74" s="37" t="s">
        <v>14</v>
      </c>
      <c r="B74" s="39">
        <v>-1209422</v>
      </c>
      <c r="C74" s="39">
        <v>-1644692</v>
      </c>
      <c r="D74" s="39">
        <v>-1644691</v>
      </c>
      <c r="E74" s="39">
        <v>-4943</v>
      </c>
      <c r="F74" s="6">
        <v>0</v>
      </c>
    </row>
    <row r="75" spans="1:6" ht="12.75">
      <c r="A75" s="3" t="s">
        <v>15</v>
      </c>
      <c r="B75" s="5">
        <f>B73+B74</f>
        <v>893822</v>
      </c>
      <c r="C75" s="5">
        <f>C73+C74</f>
        <v>1750802</v>
      </c>
      <c r="D75" s="5">
        <f>D73+D74</f>
        <v>1750805</v>
      </c>
      <c r="E75" s="5">
        <f>E73+E74</f>
        <v>341536</v>
      </c>
      <c r="F75" s="5">
        <f>F73+F74</f>
        <v>317499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3">
      <selection activeCell="A38" sqref="A38"/>
    </sheetView>
  </sheetViews>
  <sheetFormatPr defaultColWidth="9.00390625" defaultRowHeight="12.75"/>
  <cols>
    <col min="1" max="1" width="32.125" style="0" customWidth="1"/>
    <col min="2" max="2" width="16.75390625" style="0" bestFit="1" customWidth="1"/>
    <col min="3" max="3" width="13.125" style="0" bestFit="1" customWidth="1"/>
    <col min="5" max="5" width="10.375" style="0" bestFit="1" customWidth="1"/>
    <col min="8" max="8" width="12.00390625" style="0" bestFit="1" customWidth="1"/>
    <col min="9" max="9" width="13.125" style="0" bestFit="1" customWidth="1"/>
  </cols>
  <sheetData>
    <row r="1" ht="18">
      <c r="A1" s="1" t="s">
        <v>56</v>
      </c>
    </row>
    <row r="3" spans="1:9" ht="22.5" customHeight="1">
      <c r="A3" s="44"/>
      <c r="B3" s="48" t="s">
        <v>24</v>
      </c>
      <c r="C3" s="48"/>
      <c r="D3" s="49" t="s">
        <v>60</v>
      </c>
      <c r="E3" s="49" t="s">
        <v>21</v>
      </c>
      <c r="F3" s="49" t="s">
        <v>61</v>
      </c>
      <c r="G3" s="49" t="s">
        <v>62</v>
      </c>
      <c r="H3" s="46" t="s">
        <v>35</v>
      </c>
      <c r="I3" s="46" t="s">
        <v>63</v>
      </c>
    </row>
    <row r="4" spans="1:9" ht="81.75" customHeight="1">
      <c r="A4" s="45"/>
      <c r="B4" s="29" t="s">
        <v>58</v>
      </c>
      <c r="C4" s="29" t="s">
        <v>59</v>
      </c>
      <c r="D4" s="49"/>
      <c r="E4" s="49"/>
      <c r="F4" s="49"/>
      <c r="G4" s="49"/>
      <c r="H4" s="47"/>
      <c r="I4" s="47"/>
    </row>
    <row r="5" spans="1:9" ht="12.7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2">
        <v>6</v>
      </c>
      <c r="G5" s="32">
        <v>7</v>
      </c>
      <c r="H5" s="32">
        <v>8</v>
      </c>
      <c r="I5" s="32">
        <v>10</v>
      </c>
    </row>
    <row r="6" spans="1:9" ht="12.75">
      <c r="A6" s="3" t="s">
        <v>116</v>
      </c>
      <c r="B6" s="17">
        <v>100000000</v>
      </c>
      <c r="C6" s="17">
        <v>24979972</v>
      </c>
      <c r="D6" s="17"/>
      <c r="E6" s="17"/>
      <c r="F6" s="17"/>
      <c r="G6" s="17"/>
      <c r="H6" s="17">
        <v>-5007155</v>
      </c>
      <c r="I6" s="17">
        <f>B6-C6+H6</f>
        <v>70012873</v>
      </c>
    </row>
    <row r="7" spans="1:9" ht="12.75">
      <c r="A7" s="14" t="s">
        <v>68</v>
      </c>
      <c r="B7" s="17"/>
      <c r="C7" s="17"/>
      <c r="D7" s="17"/>
      <c r="E7" s="17"/>
      <c r="F7" s="17"/>
      <c r="G7" s="17"/>
      <c r="H7" s="17"/>
      <c r="I7" s="17">
        <f>B7-C7+E7+H7</f>
        <v>0</v>
      </c>
    </row>
    <row r="8" spans="1:9" ht="12.75">
      <c r="A8" s="14" t="s">
        <v>69</v>
      </c>
      <c r="B8" s="17"/>
      <c r="C8" s="17"/>
      <c r="D8" s="17"/>
      <c r="E8" s="17"/>
      <c r="F8" s="17"/>
      <c r="G8" s="17"/>
      <c r="H8" s="17"/>
      <c r="I8" s="17">
        <f>B8-C8+E8+H8</f>
        <v>0</v>
      </c>
    </row>
    <row r="9" spans="1:9" ht="38.25">
      <c r="A9" s="14" t="s">
        <v>70</v>
      </c>
      <c r="B9" s="17"/>
      <c r="C9" s="17"/>
      <c r="D9" s="17"/>
      <c r="E9" s="17"/>
      <c r="F9" s="17"/>
      <c r="G9" s="17"/>
      <c r="H9" s="17"/>
      <c r="I9" s="17">
        <f>B9-C9+E9+H9</f>
        <v>0</v>
      </c>
    </row>
    <row r="10" spans="1:9" ht="25.5">
      <c r="A10" s="43" t="s">
        <v>78</v>
      </c>
      <c r="B10" s="17"/>
      <c r="C10" s="17"/>
      <c r="D10" s="17"/>
      <c r="E10" s="17"/>
      <c r="F10" s="17"/>
      <c r="G10" s="17"/>
      <c r="H10" s="17"/>
      <c r="I10" s="17">
        <f>B10-C10+E10+H10</f>
        <v>0</v>
      </c>
    </row>
    <row r="11" spans="1:9" ht="12.75">
      <c r="A11" s="14" t="s">
        <v>117</v>
      </c>
      <c r="B11" s="17"/>
      <c r="C11" s="17"/>
      <c r="D11" s="17"/>
      <c r="E11" s="17"/>
      <c r="F11" s="17"/>
      <c r="G11" s="17"/>
      <c r="H11" s="17">
        <v>317499</v>
      </c>
      <c r="I11" s="17">
        <f>H11</f>
        <v>317499</v>
      </c>
    </row>
    <row r="12" spans="1:9" ht="12.75">
      <c r="A12" s="14" t="s">
        <v>72</v>
      </c>
      <c r="B12" s="17"/>
      <c r="C12" s="17"/>
      <c r="D12" s="17"/>
      <c r="E12" s="17"/>
      <c r="F12" s="17"/>
      <c r="G12" s="17"/>
      <c r="H12" s="17"/>
      <c r="I12" s="17">
        <f>B12-C12+E12+H12</f>
        <v>0</v>
      </c>
    </row>
    <row r="13" spans="1:9" ht="25.5">
      <c r="A13" s="14" t="s">
        <v>73</v>
      </c>
      <c r="B13" s="17"/>
      <c r="C13" s="17">
        <v>86420</v>
      </c>
      <c r="D13" s="17"/>
      <c r="E13" s="17"/>
      <c r="F13" s="17"/>
      <c r="G13" s="17"/>
      <c r="H13" s="17"/>
      <c r="I13" s="17">
        <f>C13</f>
        <v>86420</v>
      </c>
    </row>
    <row r="14" spans="1:9" ht="12.75" hidden="1">
      <c r="A14" s="3" t="s">
        <v>75</v>
      </c>
      <c r="B14" s="17">
        <v>100000000</v>
      </c>
      <c r="C14" s="17">
        <v>24893552</v>
      </c>
      <c r="D14" s="17"/>
      <c r="E14" s="17"/>
      <c r="F14" s="17"/>
      <c r="G14" s="17"/>
      <c r="H14" s="17">
        <v>-4856648</v>
      </c>
      <c r="I14" s="17">
        <f>B14-C14+H14</f>
        <v>70249800</v>
      </c>
    </row>
    <row r="15" spans="1:9" ht="14.25" customHeight="1" hidden="1">
      <c r="A15" s="14" t="s">
        <v>65</v>
      </c>
      <c r="B15" s="17"/>
      <c r="C15" s="17"/>
      <c r="D15" s="17"/>
      <c r="E15" s="17"/>
      <c r="F15" s="17"/>
      <c r="G15" s="17"/>
      <c r="H15" s="17">
        <v>166992</v>
      </c>
      <c r="I15" s="17">
        <f>B15-C15+H15</f>
        <v>166992</v>
      </c>
    </row>
    <row r="16" spans="1:9" s="16" customFormat="1" ht="12.75">
      <c r="A16" s="3" t="s">
        <v>75</v>
      </c>
      <c r="B16" s="17">
        <v>100000000</v>
      </c>
      <c r="C16" s="17">
        <v>24893552</v>
      </c>
      <c r="D16" s="17"/>
      <c r="E16" s="17"/>
      <c r="F16" s="17"/>
      <c r="G16" s="17"/>
      <c r="H16" s="17">
        <f>H14+H15</f>
        <v>-4689656</v>
      </c>
      <c r="I16" s="17">
        <f>B16-C16+H16</f>
        <v>70416792</v>
      </c>
    </row>
    <row r="17" spans="1:9" ht="12.75">
      <c r="A17" s="14" t="s">
        <v>76</v>
      </c>
      <c r="B17" s="17"/>
      <c r="C17" s="17"/>
      <c r="D17" s="17"/>
      <c r="E17" s="17">
        <v>135456</v>
      </c>
      <c r="F17" s="17"/>
      <c r="G17" s="17"/>
      <c r="H17" s="17">
        <v>-135456</v>
      </c>
      <c r="I17" s="17">
        <f>B17-C17+E17+H17</f>
        <v>0</v>
      </c>
    </row>
    <row r="18" spans="1:9" ht="12.75">
      <c r="A18" s="14" t="s">
        <v>68</v>
      </c>
      <c r="B18" s="17"/>
      <c r="C18" s="17"/>
      <c r="D18" s="17"/>
      <c r="E18" s="17"/>
      <c r="F18" s="17"/>
      <c r="G18" s="17"/>
      <c r="H18" s="17"/>
      <c r="I18" s="17">
        <f>B18-C18+E18+H18</f>
        <v>0</v>
      </c>
    </row>
    <row r="19" spans="1:9" ht="12.75">
      <c r="A19" s="14" t="s">
        <v>69</v>
      </c>
      <c r="B19" s="17"/>
      <c r="C19" s="17"/>
      <c r="D19" s="17"/>
      <c r="E19" s="17"/>
      <c r="F19" s="17"/>
      <c r="G19" s="17"/>
      <c r="H19" s="17"/>
      <c r="I19" s="17">
        <f>B19-C19+E19+H19</f>
        <v>0</v>
      </c>
    </row>
    <row r="20" spans="1:9" ht="38.25">
      <c r="A20" s="14" t="s">
        <v>70</v>
      </c>
      <c r="B20" s="17"/>
      <c r="C20" s="17"/>
      <c r="D20" s="17"/>
      <c r="E20" s="17"/>
      <c r="F20" s="17"/>
      <c r="G20" s="17"/>
      <c r="H20" s="17"/>
      <c r="I20" s="17">
        <f>B20-C20+E20+H20</f>
        <v>0</v>
      </c>
    </row>
    <row r="21" spans="1:9" ht="27" customHeight="1">
      <c r="A21" s="43" t="s">
        <v>78</v>
      </c>
      <c r="B21" s="17"/>
      <c r="C21" s="17"/>
      <c r="D21" s="17"/>
      <c r="E21" s="17"/>
      <c r="F21" s="17"/>
      <c r="G21" s="17"/>
      <c r="H21" s="17"/>
      <c r="I21" s="17">
        <f>B21-C21+E21+H21</f>
        <v>0</v>
      </c>
    </row>
    <row r="22" spans="1:9" ht="12.75">
      <c r="A22" s="14" t="s">
        <v>77</v>
      </c>
      <c r="B22" s="17"/>
      <c r="C22" s="17"/>
      <c r="D22" s="17"/>
      <c r="E22" s="17"/>
      <c r="F22" s="17"/>
      <c r="G22" s="17"/>
      <c r="H22" s="17">
        <v>341536</v>
      </c>
      <c r="I22" s="17">
        <f>H22</f>
        <v>341536</v>
      </c>
    </row>
    <row r="23" spans="1:9" ht="12.75">
      <c r="A23" s="14" t="s">
        <v>72</v>
      </c>
      <c r="B23" s="17"/>
      <c r="C23" s="17"/>
      <c r="D23" s="17"/>
      <c r="E23" s="17"/>
      <c r="F23" s="17"/>
      <c r="G23" s="17"/>
      <c r="H23" s="17">
        <v>-15050</v>
      </c>
      <c r="I23" s="17">
        <f>B23-C23+E23+H23</f>
        <v>-15050</v>
      </c>
    </row>
    <row r="24" spans="1:9" ht="25.5">
      <c r="A24" s="14" t="s">
        <v>73</v>
      </c>
      <c r="B24" s="17"/>
      <c r="C24" s="17">
        <v>260518</v>
      </c>
      <c r="D24" s="17"/>
      <c r="E24" s="17"/>
      <c r="F24" s="17"/>
      <c r="G24" s="17"/>
      <c r="H24" s="17"/>
      <c r="I24" s="17">
        <f>C24</f>
        <v>260518</v>
      </c>
    </row>
    <row r="25" spans="1:9" ht="18" customHeight="1">
      <c r="A25" s="28" t="s">
        <v>64</v>
      </c>
      <c r="B25" s="17">
        <v>100000000</v>
      </c>
      <c r="C25" s="17">
        <f>C16-C24</f>
        <v>24633034</v>
      </c>
      <c r="D25" s="17">
        <f>D16-D24</f>
        <v>0</v>
      </c>
      <c r="E25" s="17">
        <f>E17</f>
        <v>135456</v>
      </c>
      <c r="F25" s="17">
        <f>F16-F24</f>
        <v>0</v>
      </c>
      <c r="G25" s="17">
        <f>G16-G24</f>
        <v>0</v>
      </c>
      <c r="H25" s="17">
        <f>H16+H17+H22+H23</f>
        <v>-4498626</v>
      </c>
      <c r="I25" s="17">
        <f>I16+I22+I23+I24</f>
        <v>71003796</v>
      </c>
    </row>
    <row r="26" spans="1:9" ht="12.75" hidden="1">
      <c r="A26" s="2"/>
      <c r="B26" s="13"/>
      <c r="C26" s="13"/>
      <c r="D26" s="13"/>
      <c r="E26" s="13"/>
      <c r="F26" s="30"/>
      <c r="G26" s="30"/>
      <c r="H26" s="30"/>
      <c r="I26" s="30"/>
    </row>
    <row r="27" spans="1:9" s="16" customFormat="1" ht="12.75" hidden="1">
      <c r="A27" s="3" t="s">
        <v>64</v>
      </c>
      <c r="B27" s="17">
        <v>100000000</v>
      </c>
      <c r="C27" s="17">
        <v>24633034</v>
      </c>
      <c r="D27" s="17"/>
      <c r="E27" s="17">
        <v>135456</v>
      </c>
      <c r="F27" s="17"/>
      <c r="G27" s="17"/>
      <c r="H27" s="17">
        <v>-4498626</v>
      </c>
      <c r="I27" s="17">
        <f>B27-C27+E27+H27</f>
        <v>71003796</v>
      </c>
    </row>
    <row r="28" spans="1:9" ht="12.75" hidden="1">
      <c r="A28" s="14" t="s">
        <v>65</v>
      </c>
      <c r="B28" s="17"/>
      <c r="C28" s="17"/>
      <c r="D28" s="17"/>
      <c r="E28" s="17"/>
      <c r="F28" s="17"/>
      <c r="G28" s="17"/>
      <c r="H28" s="17"/>
      <c r="I28" s="17">
        <f aca="true" t="shared" si="0" ref="I28:I37">B28-C28+E28+H28</f>
        <v>0</v>
      </c>
    </row>
    <row r="29" spans="1:9" s="16" customFormat="1" ht="12.75" hidden="1">
      <c r="A29" s="28" t="s">
        <v>66</v>
      </c>
      <c r="B29" s="17">
        <v>100000000</v>
      </c>
      <c r="C29" s="17">
        <v>24633034</v>
      </c>
      <c r="D29" s="17"/>
      <c r="E29" s="17">
        <v>135456</v>
      </c>
      <c r="F29" s="17"/>
      <c r="G29" s="17"/>
      <c r="H29" s="17">
        <v>-4498626</v>
      </c>
      <c r="I29" s="17">
        <f t="shared" si="0"/>
        <v>71003796</v>
      </c>
    </row>
    <row r="30" spans="1:9" ht="12.75">
      <c r="A30" s="14" t="s">
        <v>67</v>
      </c>
      <c r="B30" s="17"/>
      <c r="C30" s="17"/>
      <c r="D30" s="17"/>
      <c r="E30" s="17"/>
      <c r="F30" s="17"/>
      <c r="G30" s="17"/>
      <c r="H30" s="17"/>
      <c r="I30" s="17">
        <f t="shared" si="0"/>
        <v>0</v>
      </c>
    </row>
    <row r="31" spans="1:9" ht="12.75">
      <c r="A31" s="14" t="s">
        <v>68</v>
      </c>
      <c r="B31" s="17"/>
      <c r="C31" s="17"/>
      <c r="D31" s="17"/>
      <c r="E31" s="17"/>
      <c r="F31" s="17"/>
      <c r="G31" s="17"/>
      <c r="H31" s="17"/>
      <c r="I31" s="17">
        <f t="shared" si="0"/>
        <v>0</v>
      </c>
    </row>
    <row r="32" spans="1:9" ht="12.75">
      <c r="A32" s="14" t="s">
        <v>69</v>
      </c>
      <c r="B32" s="17"/>
      <c r="C32" s="17"/>
      <c r="D32" s="17"/>
      <c r="E32" s="17"/>
      <c r="F32" s="17"/>
      <c r="G32" s="17"/>
      <c r="H32" s="17"/>
      <c r="I32" s="17">
        <f t="shared" si="0"/>
        <v>0</v>
      </c>
    </row>
    <row r="33" spans="1:9" ht="38.25">
      <c r="A33" s="14" t="s">
        <v>70</v>
      </c>
      <c r="B33" s="17"/>
      <c r="C33" s="17"/>
      <c r="D33" s="17"/>
      <c r="E33" s="17"/>
      <c r="F33" s="17"/>
      <c r="G33" s="17"/>
      <c r="H33" s="17"/>
      <c r="I33" s="17">
        <f t="shared" si="0"/>
        <v>0</v>
      </c>
    </row>
    <row r="34" spans="1:9" s="16" customFormat="1" ht="27.75" customHeight="1">
      <c r="A34" s="43" t="s">
        <v>78</v>
      </c>
      <c r="B34" s="17"/>
      <c r="C34" s="17"/>
      <c r="D34" s="17"/>
      <c r="E34" s="17"/>
      <c r="F34" s="17"/>
      <c r="G34" s="17"/>
      <c r="H34" s="17"/>
      <c r="I34" s="17">
        <f t="shared" si="0"/>
        <v>0</v>
      </c>
    </row>
    <row r="35" spans="1:9" ht="12.75">
      <c r="A35" s="14" t="s">
        <v>71</v>
      </c>
      <c r="B35" s="17"/>
      <c r="C35" s="17"/>
      <c r="D35" s="17"/>
      <c r="E35" s="17"/>
      <c r="F35" s="17"/>
      <c r="G35" s="17"/>
      <c r="H35" s="17">
        <v>1750802</v>
      </c>
      <c r="I35" s="17">
        <f>H35</f>
        <v>1750802</v>
      </c>
    </row>
    <row r="36" spans="1:9" ht="12.75">
      <c r="A36" s="14" t="s">
        <v>72</v>
      </c>
      <c r="B36" s="17"/>
      <c r="C36" s="17"/>
      <c r="D36" s="17"/>
      <c r="E36" s="17"/>
      <c r="F36" s="17"/>
      <c r="G36" s="17"/>
      <c r="H36" s="17">
        <v>34304</v>
      </c>
      <c r="I36" s="17">
        <f t="shared" si="0"/>
        <v>34304</v>
      </c>
    </row>
    <row r="37" spans="1:9" ht="24.75" customHeight="1">
      <c r="A37" s="14" t="s">
        <v>73</v>
      </c>
      <c r="B37" s="17"/>
      <c r="C37" s="17">
        <v>258906</v>
      </c>
      <c r="D37" s="17"/>
      <c r="E37" s="17"/>
      <c r="F37" s="17"/>
      <c r="G37" s="17"/>
      <c r="H37" s="17"/>
      <c r="I37" s="17">
        <f t="shared" si="0"/>
        <v>-258906</v>
      </c>
    </row>
    <row r="38" spans="1:9" s="16" customFormat="1" ht="17.25" customHeight="1">
      <c r="A38" s="28" t="s">
        <v>74</v>
      </c>
      <c r="B38" s="17">
        <v>100000000</v>
      </c>
      <c r="C38" s="17">
        <f>C29-C37</f>
        <v>24374128</v>
      </c>
      <c r="D38" s="17">
        <f>D29-D37</f>
        <v>0</v>
      </c>
      <c r="E38" s="17">
        <f>E29-E37</f>
        <v>135456</v>
      </c>
      <c r="F38" s="17">
        <f>F29-F37</f>
        <v>0</v>
      </c>
      <c r="G38" s="17">
        <f>G29-G37</f>
        <v>0</v>
      </c>
      <c r="H38" s="17">
        <f>H29-H36+H35</f>
        <v>-2782128</v>
      </c>
      <c r="I38" s="17">
        <f>I29+I35-I36-I37</f>
        <v>72979200</v>
      </c>
    </row>
    <row r="39" spans="1:9" s="18" customFormat="1" ht="17.25" customHeight="1">
      <c r="A39" s="43" t="s">
        <v>65</v>
      </c>
      <c r="B39" s="17"/>
      <c r="C39" s="17"/>
      <c r="D39" s="17"/>
      <c r="E39" s="17"/>
      <c r="F39" s="17"/>
      <c r="G39" s="17"/>
      <c r="H39" s="17"/>
      <c r="I39" s="17"/>
    </row>
    <row r="40" spans="1:9" s="18" customFormat="1" ht="17.25" customHeight="1">
      <c r="A40" s="43" t="s">
        <v>66</v>
      </c>
      <c r="B40" s="17">
        <v>100000000</v>
      </c>
      <c r="C40" s="17">
        <v>24374128</v>
      </c>
      <c r="D40" s="17">
        <f>D31-D39</f>
        <v>0</v>
      </c>
      <c r="E40" s="17">
        <v>135456</v>
      </c>
      <c r="F40" s="17">
        <f>F31-F39</f>
        <v>0</v>
      </c>
      <c r="G40" s="17">
        <f>G31-G39</f>
        <v>0</v>
      </c>
      <c r="H40" s="17">
        <v>-2782128</v>
      </c>
      <c r="I40" s="17">
        <f>B40-C40+H40+E40</f>
        <v>72979200</v>
      </c>
    </row>
    <row r="41" spans="1:9" ht="12.75">
      <c r="A41" s="14" t="s">
        <v>67</v>
      </c>
      <c r="B41" s="17"/>
      <c r="C41" s="17"/>
      <c r="D41" s="17"/>
      <c r="E41" s="17"/>
      <c r="F41" s="17"/>
      <c r="G41" s="17"/>
      <c r="H41" s="17"/>
      <c r="I41" s="17">
        <f>B41-C41+E41+H41</f>
        <v>0</v>
      </c>
    </row>
    <row r="42" spans="1:9" ht="12.75">
      <c r="A42" s="14" t="s">
        <v>68</v>
      </c>
      <c r="B42" s="17"/>
      <c r="C42" s="17"/>
      <c r="D42" s="17"/>
      <c r="E42" s="17"/>
      <c r="F42" s="17"/>
      <c r="G42" s="17"/>
      <c r="H42" s="17"/>
      <c r="I42" s="17">
        <f>B42-C42+E42+H42</f>
        <v>0</v>
      </c>
    </row>
    <row r="43" spans="1:9" ht="12.75">
      <c r="A43" s="14" t="s">
        <v>69</v>
      </c>
      <c r="B43" s="17"/>
      <c r="C43" s="17"/>
      <c r="D43" s="17"/>
      <c r="E43" s="17"/>
      <c r="F43" s="17"/>
      <c r="G43" s="17"/>
      <c r="H43" s="17"/>
      <c r="I43" s="17">
        <f>B43-C43+E43+H43</f>
        <v>0</v>
      </c>
    </row>
    <row r="44" spans="1:9" ht="38.25">
      <c r="A44" s="14" t="s">
        <v>70</v>
      </c>
      <c r="B44" s="17"/>
      <c r="C44" s="17"/>
      <c r="D44" s="17"/>
      <c r="E44" s="17"/>
      <c r="F44" s="17"/>
      <c r="G44" s="17"/>
      <c r="H44" s="17"/>
      <c r="I44" s="17">
        <f>B44-C44+E44+H44</f>
        <v>0</v>
      </c>
    </row>
    <row r="45" spans="1:9" ht="25.5">
      <c r="A45" s="43" t="s">
        <v>78</v>
      </c>
      <c r="B45" s="17"/>
      <c r="C45" s="17"/>
      <c r="D45" s="17"/>
      <c r="E45" s="17"/>
      <c r="F45" s="17"/>
      <c r="G45" s="17"/>
      <c r="H45" s="17"/>
      <c r="I45" s="17">
        <f>B45-C45+E45+H45</f>
        <v>0</v>
      </c>
    </row>
    <row r="46" spans="1:9" ht="25.5">
      <c r="A46" s="14" t="s">
        <v>119</v>
      </c>
      <c r="B46" s="17"/>
      <c r="C46" s="17"/>
      <c r="D46" s="17"/>
      <c r="E46" s="17"/>
      <c r="F46" s="17"/>
      <c r="G46" s="17"/>
      <c r="H46" s="17">
        <v>893822</v>
      </c>
      <c r="I46" s="17">
        <f>H46</f>
        <v>893822</v>
      </c>
    </row>
    <row r="47" spans="1:9" ht="12.75">
      <c r="A47" s="14" t="s">
        <v>72</v>
      </c>
      <c r="B47" s="17"/>
      <c r="C47" s="17"/>
      <c r="D47" s="17"/>
      <c r="E47" s="17"/>
      <c r="F47" s="17"/>
      <c r="G47" s="17"/>
      <c r="H47" s="17"/>
      <c r="I47" s="17">
        <f>B47-C47+E47+H47</f>
        <v>0</v>
      </c>
    </row>
    <row r="48" spans="1:9" ht="25.5">
      <c r="A48" s="14" t="s">
        <v>73</v>
      </c>
      <c r="B48" s="17"/>
      <c r="C48" s="17"/>
      <c r="D48" s="17"/>
      <c r="E48" s="17"/>
      <c r="F48" s="17"/>
      <c r="G48" s="17"/>
      <c r="H48" s="17"/>
      <c r="I48" s="17">
        <f>B48-C48+E48+H48</f>
        <v>0</v>
      </c>
    </row>
    <row r="49" spans="1:9" ht="12.75">
      <c r="A49" s="14" t="s">
        <v>60</v>
      </c>
      <c r="B49" s="17"/>
      <c r="C49" s="17"/>
      <c r="D49" s="17"/>
      <c r="E49" s="17"/>
      <c r="F49" s="17"/>
      <c r="G49" s="17"/>
      <c r="H49" s="17"/>
      <c r="I49" s="17"/>
    </row>
    <row r="50" spans="1:9" ht="12.75">
      <c r="A50" s="14" t="s">
        <v>120</v>
      </c>
      <c r="B50" s="17"/>
      <c r="C50" s="17"/>
      <c r="D50" s="17"/>
      <c r="E50" s="17"/>
      <c r="F50" s="17"/>
      <c r="G50" s="17"/>
      <c r="H50" s="17"/>
      <c r="I50" s="17"/>
    </row>
    <row r="51" spans="1:9" ht="12.75">
      <c r="A51" s="28" t="s">
        <v>121</v>
      </c>
      <c r="B51" s="17">
        <v>100000000</v>
      </c>
      <c r="C51" s="17">
        <f>C38-C48</f>
        <v>24374128</v>
      </c>
      <c r="D51" s="17">
        <f>D38-D48</f>
        <v>0</v>
      </c>
      <c r="E51" s="17">
        <f>E38-E48</f>
        <v>135456</v>
      </c>
      <c r="F51" s="17">
        <f>F38-F48</f>
        <v>0</v>
      </c>
      <c r="G51" s="17">
        <f>G38-G48</f>
        <v>0</v>
      </c>
      <c r="H51" s="17">
        <f>H38-H47+H46</f>
        <v>-1888306</v>
      </c>
      <c r="I51" s="17">
        <f>I38+I46-I47-I48</f>
        <v>73873022</v>
      </c>
    </row>
  </sheetData>
  <sheetProtection/>
  <mergeCells count="8">
    <mergeCell ref="A3:A4"/>
    <mergeCell ref="H3:H4"/>
    <mergeCell ref="I3:I4"/>
    <mergeCell ref="B3:C3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28">
      <selection activeCell="G1" sqref="G1"/>
    </sheetView>
  </sheetViews>
  <sheetFormatPr defaultColWidth="9.00390625" defaultRowHeight="12.75"/>
  <cols>
    <col min="1" max="1" width="58.25390625" style="0" customWidth="1"/>
    <col min="2" max="2" width="15.75390625" style="0" customWidth="1"/>
    <col min="3" max="3" width="14.25390625" style="0" customWidth="1"/>
    <col min="4" max="4" width="13.125" style="0" customWidth="1"/>
    <col min="5" max="5" width="12.625" style="0" customWidth="1"/>
    <col min="6" max="6" width="13.25390625" style="0" customWidth="1"/>
  </cols>
  <sheetData>
    <row r="1" spans="1:2" ht="18">
      <c r="A1" s="1" t="s">
        <v>79</v>
      </c>
      <c r="B1" s="1"/>
    </row>
    <row r="3" spans="1:5" ht="12.75">
      <c r="A3" s="31" t="s">
        <v>80</v>
      </c>
      <c r="B3" s="8">
        <v>38168</v>
      </c>
      <c r="C3" s="8">
        <v>37986</v>
      </c>
      <c r="D3" s="8">
        <v>37621</v>
      </c>
      <c r="E3" s="8">
        <v>37256</v>
      </c>
    </row>
    <row r="4" spans="1:5" ht="12.75">
      <c r="A4" s="13" t="s">
        <v>81</v>
      </c>
      <c r="B4" s="13"/>
      <c r="C4" s="2"/>
      <c r="D4" s="2"/>
      <c r="E4" s="2"/>
    </row>
    <row r="5" spans="1:5" ht="12.75">
      <c r="A5" s="2" t="s">
        <v>93</v>
      </c>
      <c r="B5" s="33">
        <f>SUM(B6:B11)</f>
        <v>10258591</v>
      </c>
      <c r="C5" s="33">
        <f>SUM(C6:C11)</f>
        <v>20851309</v>
      </c>
      <c r="D5" s="33">
        <f>SUM(D6:D11)</f>
        <v>17560136</v>
      </c>
      <c r="E5" s="33">
        <f>SUM(E6:E11)</f>
        <v>16200651</v>
      </c>
    </row>
    <row r="6" spans="1:5" ht="12.75">
      <c r="A6" s="2" t="s">
        <v>82</v>
      </c>
      <c r="B6" s="33">
        <v>9744766</v>
      </c>
      <c r="C6" s="33">
        <v>20077877</v>
      </c>
      <c r="D6" s="33">
        <v>16894036</v>
      </c>
      <c r="E6" s="33">
        <v>14980338</v>
      </c>
    </row>
    <row r="7" spans="1:5" ht="12.75">
      <c r="A7" s="2" t="s">
        <v>38</v>
      </c>
      <c r="B7" s="33">
        <v>-94111</v>
      </c>
      <c r="C7" s="33">
        <v>158662</v>
      </c>
      <c r="D7" s="33">
        <v>207732</v>
      </c>
      <c r="E7" s="33">
        <v>12849</v>
      </c>
    </row>
    <row r="8" spans="1:5" ht="12.75">
      <c r="A8" s="2" t="s">
        <v>83</v>
      </c>
      <c r="B8" s="33">
        <v>248053</v>
      </c>
      <c r="C8" s="33">
        <v>272127</v>
      </c>
      <c r="D8" s="33">
        <v>105658</v>
      </c>
      <c r="E8" s="33">
        <v>355</v>
      </c>
    </row>
    <row r="9" spans="1:5" ht="12.75">
      <c r="A9" s="2" t="s">
        <v>84</v>
      </c>
      <c r="B9" s="33"/>
      <c r="C9" s="33"/>
      <c r="D9" s="33">
        <v>1890</v>
      </c>
      <c r="E9" s="33"/>
    </row>
    <row r="10" spans="1:5" ht="12.75">
      <c r="A10" s="2" t="s">
        <v>85</v>
      </c>
      <c r="B10" s="33"/>
      <c r="C10" s="33"/>
      <c r="D10" s="33"/>
      <c r="E10" s="33"/>
    </row>
    <row r="11" spans="1:5" ht="12.75">
      <c r="A11" s="2" t="s">
        <v>41</v>
      </c>
      <c r="B11" s="33">
        <v>359883</v>
      </c>
      <c r="C11" s="33">
        <v>342643</v>
      </c>
      <c r="D11" s="33">
        <v>350820</v>
      </c>
      <c r="E11" s="33">
        <v>1207109</v>
      </c>
    </row>
    <row r="12" spans="1:5" ht="12.75">
      <c r="A12" s="27" t="s">
        <v>86</v>
      </c>
      <c r="B12" s="33">
        <f>SUM(B13:B18)</f>
        <v>7246605</v>
      </c>
      <c r="C12" s="33">
        <f>SUM(C13:C18)</f>
        <v>12072556</v>
      </c>
      <c r="D12" s="33">
        <f>SUM(D13:D18)</f>
        <v>12508786</v>
      </c>
      <c r="E12" s="33">
        <f>SUM(E13:E18)</f>
        <v>11758818</v>
      </c>
    </row>
    <row r="13" spans="1:5" ht="12.75">
      <c r="A13" s="27" t="s">
        <v>87</v>
      </c>
      <c r="B13" s="33">
        <v>4042072</v>
      </c>
      <c r="C13" s="33">
        <v>6378719</v>
      </c>
      <c r="D13" s="33">
        <v>7811091</v>
      </c>
      <c r="E13" s="33">
        <v>5776202</v>
      </c>
    </row>
    <row r="14" spans="1:5" ht="12.75">
      <c r="A14" s="27" t="s">
        <v>88</v>
      </c>
      <c r="B14" s="33">
        <v>34244</v>
      </c>
      <c r="C14" s="33">
        <v>-29627</v>
      </c>
      <c r="D14" s="33">
        <v>-232311</v>
      </c>
      <c r="E14" s="33">
        <v>45164</v>
      </c>
    </row>
    <row r="15" spans="1:5" ht="12.75">
      <c r="A15" s="27" t="s">
        <v>89</v>
      </c>
      <c r="B15" s="33">
        <v>1002183</v>
      </c>
      <c r="C15" s="33">
        <v>1986712</v>
      </c>
      <c r="D15" s="33">
        <v>1942518</v>
      </c>
      <c r="E15" s="33">
        <v>1907553</v>
      </c>
    </row>
    <row r="16" spans="1:5" ht="12.75">
      <c r="A16" s="27" t="s">
        <v>90</v>
      </c>
      <c r="B16" s="33">
        <v>76808</v>
      </c>
      <c r="C16" s="33">
        <v>81613</v>
      </c>
      <c r="D16" s="33">
        <v>32019</v>
      </c>
      <c r="E16" s="33">
        <v>45279</v>
      </c>
    </row>
    <row r="17" spans="1:5" ht="12.75">
      <c r="A17" s="27" t="s">
        <v>57</v>
      </c>
      <c r="B17" s="33">
        <v>1444334</v>
      </c>
      <c r="C17" s="33">
        <v>2726413</v>
      </c>
      <c r="D17" s="33">
        <v>1886817</v>
      </c>
      <c r="E17" s="33">
        <v>2871995</v>
      </c>
    </row>
    <row r="18" spans="1:5" ht="12.75">
      <c r="A18" s="27" t="s">
        <v>91</v>
      </c>
      <c r="B18" s="33">
        <v>646964</v>
      </c>
      <c r="C18" s="33">
        <v>928726</v>
      </c>
      <c r="D18" s="33">
        <v>1068652</v>
      </c>
      <c r="E18" s="33">
        <v>1112625</v>
      </c>
    </row>
    <row r="19" spans="1:5" ht="12.75">
      <c r="A19" s="27" t="s">
        <v>92</v>
      </c>
      <c r="B19" s="33">
        <f>B5-B12</f>
        <v>3011986</v>
      </c>
      <c r="C19" s="33">
        <f>C5-C12</f>
        <v>8778753</v>
      </c>
      <c r="D19" s="33">
        <f>D5-D12</f>
        <v>5051350</v>
      </c>
      <c r="E19" s="33">
        <f>E5-E12</f>
        <v>4441833</v>
      </c>
    </row>
    <row r="20" spans="1:5" ht="12.75">
      <c r="A20" s="27" t="s">
        <v>94</v>
      </c>
      <c r="B20" s="33"/>
      <c r="C20" s="33"/>
      <c r="D20" s="33"/>
      <c r="E20" s="33"/>
    </row>
    <row r="21" spans="1:5" ht="12.75">
      <c r="A21" s="27" t="s">
        <v>93</v>
      </c>
      <c r="B21" s="33">
        <f>SUM(B22:B27)</f>
        <v>5530</v>
      </c>
      <c r="C21" s="33">
        <f>SUM(C22:C27)</f>
        <v>7961</v>
      </c>
      <c r="D21" s="33">
        <f>SUM(D22:D27)</f>
        <v>276357</v>
      </c>
      <c r="E21" s="33">
        <f>SUM(E22:E27)</f>
        <v>1673</v>
      </c>
    </row>
    <row r="22" spans="1:5" ht="12.75">
      <c r="A22" s="27" t="s">
        <v>95</v>
      </c>
      <c r="B22" s="33"/>
      <c r="C22" s="33"/>
      <c r="D22" s="33"/>
      <c r="E22" s="33"/>
    </row>
    <row r="23" spans="1:5" ht="12.75">
      <c r="A23" s="27" t="s">
        <v>96</v>
      </c>
      <c r="B23" s="33">
        <v>5530</v>
      </c>
      <c r="C23" s="33">
        <v>7961</v>
      </c>
      <c r="D23" s="33">
        <v>77217</v>
      </c>
      <c r="E23" s="33">
        <v>1673</v>
      </c>
    </row>
    <row r="24" spans="1:5" ht="12.75">
      <c r="A24" s="27" t="s">
        <v>97</v>
      </c>
      <c r="B24" s="33"/>
      <c r="C24" s="33"/>
      <c r="D24" s="33">
        <v>199140</v>
      </c>
      <c r="E24" s="33"/>
    </row>
    <row r="25" spans="1:5" ht="12.75">
      <c r="A25" s="27" t="s">
        <v>98</v>
      </c>
      <c r="B25" s="33"/>
      <c r="C25" s="33"/>
      <c r="D25" s="33"/>
      <c r="E25" s="33"/>
    </row>
    <row r="26" spans="1:5" ht="12.75">
      <c r="A26" s="27" t="s">
        <v>99</v>
      </c>
      <c r="B26" s="33"/>
      <c r="C26" s="33"/>
      <c r="D26" s="33"/>
      <c r="E26" s="33"/>
    </row>
    <row r="27" spans="1:5" ht="12.75">
      <c r="A27" s="27" t="s">
        <v>41</v>
      </c>
      <c r="B27" s="33"/>
      <c r="C27" s="33"/>
      <c r="D27" s="33"/>
      <c r="E27" s="33"/>
    </row>
    <row r="28" spans="1:5" ht="12.75">
      <c r="A28" s="27" t="s">
        <v>86</v>
      </c>
      <c r="B28" s="33">
        <f>SUM(B29:B34)</f>
        <v>6785819</v>
      </c>
      <c r="C28" s="33">
        <f>SUM(C29:C34)</f>
        <v>12448380</v>
      </c>
      <c r="D28" s="33">
        <f>SUM(D29:D34)</f>
        <v>7129914</v>
      </c>
      <c r="E28" s="33">
        <f>SUM(E29:E34)</f>
        <v>4045806</v>
      </c>
    </row>
    <row r="29" spans="1:5" ht="12.75">
      <c r="A29" s="27" t="s">
        <v>100</v>
      </c>
      <c r="B29" s="33">
        <v>7406</v>
      </c>
      <c r="C29" s="33">
        <v>200717</v>
      </c>
      <c r="D29" s="33"/>
      <c r="E29" s="33">
        <v>19236</v>
      </c>
    </row>
    <row r="30" spans="1:5" ht="12.75">
      <c r="A30" s="27" t="s">
        <v>101</v>
      </c>
      <c r="B30" s="33">
        <v>6778413</v>
      </c>
      <c r="C30" s="33">
        <v>12247663</v>
      </c>
      <c r="D30" s="33">
        <v>5807271</v>
      </c>
      <c r="E30" s="33">
        <v>3999753</v>
      </c>
    </row>
    <row r="31" spans="1:5" ht="12.75">
      <c r="A31" s="27" t="s">
        <v>102</v>
      </c>
      <c r="B31" s="33"/>
      <c r="C31" s="33"/>
      <c r="D31" s="33"/>
      <c r="E31" s="33"/>
    </row>
    <row r="32" spans="1:5" ht="12.75">
      <c r="A32" s="27" t="s">
        <v>103</v>
      </c>
      <c r="B32" s="33"/>
      <c r="C32" s="33"/>
      <c r="D32" s="33"/>
      <c r="E32" s="33"/>
    </row>
    <row r="33" spans="1:5" ht="12.75">
      <c r="A33" s="27" t="s">
        <v>104</v>
      </c>
      <c r="B33" s="33"/>
      <c r="C33" s="33"/>
      <c r="D33" s="33"/>
      <c r="E33" s="33"/>
    </row>
    <row r="34" spans="1:5" ht="12.75">
      <c r="A34" s="27" t="s">
        <v>41</v>
      </c>
      <c r="B34" s="33"/>
      <c r="C34" s="33"/>
      <c r="D34" s="33">
        <v>1322643</v>
      </c>
      <c r="E34" s="33">
        <v>26817</v>
      </c>
    </row>
    <row r="35" spans="1:5" ht="12.75">
      <c r="A35" s="27" t="s">
        <v>105</v>
      </c>
      <c r="B35" s="33">
        <f>B21-B28</f>
        <v>-6780289</v>
      </c>
      <c r="C35" s="33">
        <f>C21-C28</f>
        <v>-12440419</v>
      </c>
      <c r="D35" s="33">
        <f>D21-D28</f>
        <v>-6853557</v>
      </c>
      <c r="E35" s="33">
        <f>E21-E28</f>
        <v>-4044133</v>
      </c>
    </row>
    <row r="36" spans="1:5" ht="12.75">
      <c r="A36" s="27" t="s">
        <v>106</v>
      </c>
      <c r="B36" s="33"/>
      <c r="C36" s="33"/>
      <c r="D36" s="33"/>
      <c r="E36" s="33"/>
    </row>
    <row r="37" spans="1:5" ht="12.75">
      <c r="A37" s="27" t="s">
        <v>93</v>
      </c>
      <c r="B37" s="33">
        <f>SUM(B38:B41)</f>
        <v>3795107</v>
      </c>
      <c r="C37" s="33">
        <f>SUM(C38:C41)</f>
        <v>6970754</v>
      </c>
      <c r="D37" s="33">
        <f>SUM(D38:D41)</f>
        <v>2455877</v>
      </c>
      <c r="E37" s="33">
        <f>SUM(E38:E41)</f>
        <v>2240147</v>
      </c>
    </row>
    <row r="38" spans="1:5" ht="12.75">
      <c r="A38" s="27" t="s">
        <v>107</v>
      </c>
      <c r="B38" s="33"/>
      <c r="C38" s="33"/>
      <c r="D38" s="33"/>
      <c r="E38" s="33"/>
    </row>
    <row r="39" spans="1:5" ht="12.75">
      <c r="A39" s="27" t="s">
        <v>108</v>
      </c>
      <c r="B39" s="33">
        <v>3780107</v>
      </c>
      <c r="C39" s="33">
        <v>6960754</v>
      </c>
      <c r="D39" s="33">
        <v>2455877</v>
      </c>
      <c r="E39" s="33">
        <v>213727</v>
      </c>
    </row>
    <row r="40" spans="1:5" ht="12.75">
      <c r="A40" s="27" t="s">
        <v>109</v>
      </c>
      <c r="B40" s="33"/>
      <c r="C40" s="33"/>
      <c r="D40" s="33"/>
      <c r="E40" s="33"/>
    </row>
    <row r="41" spans="1:5" ht="12.75">
      <c r="A41" s="27" t="s">
        <v>41</v>
      </c>
      <c r="B41" s="33">
        <v>15000</v>
      </c>
      <c r="C41" s="33">
        <v>10000</v>
      </c>
      <c r="D41" s="33"/>
      <c r="E41" s="33">
        <v>2026420</v>
      </c>
    </row>
    <row r="42" spans="1:5" ht="12.75">
      <c r="A42" s="27" t="s">
        <v>86</v>
      </c>
      <c r="B42" s="33">
        <f>SUM(B43:B46)</f>
        <v>27</v>
      </c>
      <c r="C42" s="33">
        <f>SUM(C43:C46)</f>
        <v>86784</v>
      </c>
      <c r="D42" s="33">
        <f>SUM(D43:D46)</f>
        <v>12846</v>
      </c>
      <c r="E42" s="33">
        <f>SUM(E43:E46)</f>
        <v>822210</v>
      </c>
    </row>
    <row r="43" spans="1:5" ht="12.75">
      <c r="A43" s="27" t="s">
        <v>110</v>
      </c>
      <c r="B43" s="33">
        <v>27</v>
      </c>
      <c r="C43" s="33">
        <v>52480</v>
      </c>
      <c r="D43" s="33">
        <v>53</v>
      </c>
      <c r="E43" s="33">
        <v>14690</v>
      </c>
    </row>
    <row r="44" spans="1:5" ht="12.75">
      <c r="A44" s="27" t="s">
        <v>118</v>
      </c>
      <c r="B44" s="33"/>
      <c r="C44" s="33"/>
      <c r="D44" s="33"/>
      <c r="E44" s="33">
        <v>796520</v>
      </c>
    </row>
    <row r="45" spans="1:5" ht="12.75">
      <c r="A45" s="27" t="s">
        <v>111</v>
      </c>
      <c r="B45" s="33"/>
      <c r="C45" s="33">
        <v>34304</v>
      </c>
      <c r="D45" s="33">
        <v>12793</v>
      </c>
      <c r="E45" s="33"/>
    </row>
    <row r="46" spans="1:5" ht="12.75">
      <c r="A46" s="27" t="s">
        <v>41</v>
      </c>
      <c r="B46" s="33"/>
      <c r="C46" s="33"/>
      <c r="D46" s="33"/>
      <c r="E46" s="33">
        <v>11000</v>
      </c>
    </row>
    <row r="47" spans="1:5" ht="12.75">
      <c r="A47" s="27" t="s">
        <v>112</v>
      </c>
      <c r="B47" s="33">
        <f>B37-B42</f>
        <v>3795080</v>
      </c>
      <c r="C47" s="33">
        <f>C37-C42</f>
        <v>6883970</v>
      </c>
      <c r="D47" s="33">
        <f>D37-D42</f>
        <v>2443031</v>
      </c>
      <c r="E47" s="33">
        <f>E37-E42</f>
        <v>1417937</v>
      </c>
    </row>
    <row r="48" spans="1:5" ht="12.75">
      <c r="A48" s="27" t="s">
        <v>113</v>
      </c>
      <c r="B48" s="33">
        <f>B19+B35+B47</f>
        <v>26777</v>
      </c>
      <c r="C48" s="33">
        <f>C19+C35+C47</f>
        <v>3222304</v>
      </c>
      <c r="D48" s="33">
        <f>D19+D35+D47</f>
        <v>640824</v>
      </c>
      <c r="E48" s="33">
        <f>E19+E35+E47</f>
        <v>1815637</v>
      </c>
    </row>
    <row r="49" spans="1:5" ht="12.75">
      <c r="A49" s="27" t="s">
        <v>114</v>
      </c>
      <c r="B49" s="33">
        <f>C50</f>
        <v>6311998</v>
      </c>
      <c r="C49" s="33">
        <f>D50</f>
        <v>3089694</v>
      </c>
      <c r="D49" s="33">
        <v>2448870</v>
      </c>
      <c r="E49" s="33">
        <v>633233</v>
      </c>
    </row>
    <row r="50" spans="1:5" ht="12.75">
      <c r="A50" s="27" t="s">
        <v>115</v>
      </c>
      <c r="B50" s="33">
        <f>B49+B48</f>
        <v>6338775</v>
      </c>
      <c r="C50" s="33">
        <f>C49+C48</f>
        <v>6311998</v>
      </c>
      <c r="D50" s="33">
        <f>D49+D48</f>
        <v>3089694</v>
      </c>
      <c r="E50" s="33">
        <f>E48+E49</f>
        <v>2448870</v>
      </c>
    </row>
    <row r="51" ht="12.75">
      <c r="E51" s="3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Esetov</dc:creator>
  <cp:keywords/>
  <dc:description/>
  <cp:lastModifiedBy>Lyuda</cp:lastModifiedBy>
  <cp:lastPrinted>2004-09-21T08:35:41Z</cp:lastPrinted>
  <dcterms:created xsi:type="dcterms:W3CDTF">2004-08-02T04:52:52Z</dcterms:created>
  <dcterms:modified xsi:type="dcterms:W3CDTF">2009-06-03T11:24:50Z</dcterms:modified>
  <cp:category/>
  <cp:version/>
  <cp:contentType/>
  <cp:contentStatus/>
</cp:coreProperties>
</file>